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72" windowWidth="18192" windowHeight="10296"/>
  </bookViews>
  <sheets>
    <sheet name="Gunderson AFF CE" sheetId="1" r:id="rId1"/>
    <sheet name="Sheet1" sheetId="2" r:id="rId2"/>
    <sheet name="Sheet2" sheetId="3" r:id="rId3"/>
  </sheets>
  <calcPr calcId="145621"/>
</workbook>
</file>

<file path=xl/calcChain.xml><?xml version="1.0" encoding="utf-8"?>
<calcChain xmlns="http://schemas.openxmlformats.org/spreadsheetml/2006/main">
  <c r="K13" i="1" l="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L12" i="1"/>
  <c r="M12" i="1"/>
  <c r="N12" i="1"/>
  <c r="O12" i="1"/>
  <c r="P12" i="1"/>
  <c r="Q12" i="1"/>
  <c r="R12" i="1"/>
  <c r="S12" i="1"/>
  <c r="T12" i="1"/>
  <c r="U12" i="1"/>
  <c r="V12" i="1"/>
  <c r="W12" i="1"/>
  <c r="X12" i="1"/>
  <c r="Y12" i="1"/>
  <c r="Z12" i="1"/>
  <c r="AA12" i="1"/>
  <c r="AB12" i="1"/>
  <c r="AC12" i="1"/>
  <c r="AD12" i="1"/>
  <c r="AE12" i="1"/>
  <c r="AF12" i="1"/>
  <c r="AG12" i="1"/>
  <c r="AH12" i="1"/>
  <c r="AI12" i="1"/>
  <c r="AJ12" i="1"/>
  <c r="AK12" i="1"/>
  <c r="AL12" i="1"/>
  <c r="AM12" i="1"/>
  <c r="AN12" i="1"/>
  <c r="AO12" i="1"/>
  <c r="AP12" i="1"/>
  <c r="AQ12" i="1"/>
  <c r="M11" i="1"/>
  <c r="N11"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AO11" i="1"/>
  <c r="AP11" i="1"/>
  <c r="AQ11" i="1"/>
  <c r="AR11" i="1"/>
  <c r="C13" i="1" l="1"/>
  <c r="B20" i="1"/>
  <c r="B9" i="1"/>
  <c r="K12" i="1"/>
  <c r="D13" i="1"/>
  <c r="E13" i="1"/>
  <c r="F13" i="1"/>
  <c r="G13" i="1"/>
  <c r="H13" i="1"/>
  <c r="I13" i="1"/>
  <c r="J13" i="1"/>
  <c r="D12" i="1"/>
  <c r="E12" i="1"/>
  <c r="F12" i="1"/>
  <c r="G12" i="1"/>
  <c r="H12" i="1"/>
  <c r="I12" i="1"/>
  <c r="J12" i="1"/>
  <c r="C12" i="1"/>
  <c r="D11" i="1"/>
  <c r="E11" i="1"/>
  <c r="F11" i="1"/>
  <c r="G11" i="1"/>
  <c r="H11" i="1"/>
  <c r="I11" i="1"/>
  <c r="J11" i="1"/>
  <c r="K11" i="1"/>
  <c r="L11" i="1"/>
  <c r="C11" i="1"/>
  <c r="B15" i="1" l="1"/>
  <c r="B17" i="1"/>
  <c r="B16" i="1"/>
  <c r="B21" i="1"/>
  <c r="B28" i="1" s="1"/>
  <c r="B22" i="1" l="1"/>
  <c r="B29" i="1" s="1"/>
  <c r="B31" i="1" s="1"/>
  <c r="B24" i="1" l="1"/>
  <c r="B32" i="1" s="1"/>
</calcChain>
</file>

<file path=xl/comments1.xml><?xml version="1.0" encoding="utf-8"?>
<comments xmlns="http://schemas.openxmlformats.org/spreadsheetml/2006/main">
  <authors>
    <author>Ira Gardner-Morse</author>
  </authors>
  <commentList>
    <comment ref="A8" authorId="0">
      <text>
        <r>
          <rPr>
            <sz val="9"/>
            <color indexed="81"/>
            <rFont val="Tahoma"/>
            <charset val="1"/>
          </rPr>
          <t>This is found under Probes&gt;Display Probe Run List&gt;View Results&gt;Counts by Site.
A section is referred to as a run.</t>
        </r>
      </text>
    </comment>
    <comment ref="A11" authorId="0">
      <text>
        <r>
          <rPr>
            <sz val="9"/>
            <color indexed="81"/>
            <rFont val="Tahoma"/>
            <family val="2"/>
          </rPr>
          <t xml:space="preserve">These address how the number of points vary among sections
</t>
        </r>
      </text>
    </comment>
    <comment ref="A15" authorId="0">
      <text>
        <r>
          <rPr>
            <sz val="9"/>
            <color indexed="81"/>
            <rFont val="Tahoma"/>
            <family val="2"/>
          </rPr>
          <t xml:space="preserve">If there are the same number of points in each section, A = B = C, and the CE will approach 0
</t>
        </r>
      </text>
    </comment>
    <comment ref="A19" authorId="0">
      <text>
        <r>
          <rPr>
            <sz val="9"/>
            <color indexed="81"/>
            <rFont val="Tahoma"/>
            <family val="2"/>
          </rPr>
          <t xml:space="preserve">This is mean shape factor for your entire ROI
In Stereo Investigator, the Cavalieri probe Gunderson CE uses a default value of 4
B = boundary
A = area
See also http://www.stereology.info/stereology-symbols/
</t>
        </r>
      </text>
    </comment>
    <comment ref="A21" authorId="0">
      <text>
        <r>
          <rPr>
            <b/>
            <sz val="9"/>
            <color indexed="81"/>
            <rFont val="Tahoma"/>
            <family val="2"/>
          </rPr>
          <t>S-squared</t>
        </r>
        <r>
          <rPr>
            <sz val="9"/>
            <color indexed="81"/>
            <rFont val="Tahoma"/>
            <family val="2"/>
          </rPr>
          <t>, also called local term,</t>
        </r>
        <r>
          <rPr>
            <b/>
            <sz val="9"/>
            <color indexed="81"/>
            <rFont val="Tahoma"/>
            <family val="2"/>
          </rPr>
          <t xml:space="preserve"> </t>
        </r>
        <r>
          <rPr>
            <sz val="9"/>
            <color indexed="81"/>
            <rFont val="Tahoma"/>
            <family val="2"/>
          </rPr>
          <t>variance due to noise, and nugget, is the within section term.
S-squared = 0.0724 * shape factor / [square root of(number of sections * sum of all points counted)]</t>
        </r>
      </text>
    </comment>
    <comment ref="A22" authorId="0">
      <text>
        <r>
          <rPr>
            <sz val="9"/>
            <color indexed="81"/>
            <rFont val="Tahoma"/>
            <family val="2"/>
          </rPr>
          <t>This is the among section term.  It is derived from the quadratic equation.</t>
        </r>
      </text>
    </comment>
    <comment ref="A23" authorId="0">
      <text>
        <r>
          <rPr>
            <sz val="9"/>
            <color indexed="81"/>
            <rFont val="Tahoma"/>
            <family val="2"/>
          </rPr>
          <t xml:space="preserve">This defaults to m=1, or 240.  Adjust this between 12 (m=0) and 240 (m=1) as needed.  For more information, visit http://www.mbfbioscience.com/gundersen-ce-value-stereo-investigator
</t>
        </r>
      </text>
    </comment>
    <comment ref="A24" authorId="0">
      <text>
        <r>
          <rPr>
            <sz val="9"/>
            <color indexed="81"/>
            <rFont val="Tahoma"/>
            <family val="2"/>
          </rPr>
          <t>CE = square root of local term + VARsrs divided by total points</t>
        </r>
      </text>
    </comment>
    <comment ref="A28" authorId="0">
      <text>
        <r>
          <rPr>
            <sz val="9"/>
            <color indexed="81"/>
            <rFont val="Tahoma"/>
            <family val="2"/>
          </rPr>
          <t xml:space="preserve">Local Variance = Local Term/(sum of n) squared
If the local variance is greater than the SRS variance and your biological variability (among animals) is low, add more points (sites) within each section to improve the CE.
</t>
        </r>
      </text>
    </comment>
    <comment ref="A29" authorId="0">
      <text>
        <r>
          <rPr>
            <sz val="9"/>
            <color indexed="81"/>
            <rFont val="Tahoma"/>
            <family val="2"/>
          </rPr>
          <t>SRS Variance = VARsrs/(sum of n) squared
If the SRS variance is greater than the local variance and your biological variability (among animals) is low, add more sections to improve the CE.</t>
        </r>
      </text>
    </comment>
    <comment ref="A31" authorId="0">
      <text>
        <r>
          <rPr>
            <sz val="9"/>
            <color indexed="81"/>
            <rFont val="Tahoma"/>
            <family val="2"/>
          </rPr>
          <t>Local + SRS variance = CE squared</t>
        </r>
      </text>
    </comment>
  </commentList>
</comments>
</file>

<file path=xl/sharedStrings.xml><?xml version="1.0" encoding="utf-8"?>
<sst xmlns="http://schemas.openxmlformats.org/spreadsheetml/2006/main" count="26" uniqueCount="26">
  <si>
    <t>Pi i=1 squared</t>
  </si>
  <si>
    <t>Pi i=1 * i=2</t>
  </si>
  <si>
    <t>Pi i=1 * I=3</t>
  </si>
  <si>
    <t>A</t>
  </si>
  <si>
    <t>B</t>
  </si>
  <si>
    <t>C</t>
  </si>
  <si>
    <t>The CE can be thought of having two terms:</t>
  </si>
  <si>
    <t>Local Variance (within section)</t>
  </si>
  <si>
    <t>SRS Variance (among sections)</t>
  </si>
  <si>
    <t>VARsrs</t>
  </si>
  <si>
    <t>CE</t>
  </si>
  <si>
    <t>CE squared</t>
  </si>
  <si>
    <t>m=1</t>
  </si>
  <si>
    <t>Markers Per Section ("Subtotal")</t>
  </si>
  <si>
    <t>Section Number ("Run")</t>
  </si>
  <si>
    <t>Total points (sum of all "Runs")</t>
  </si>
  <si>
    <t>Shape factor (B/square root A)</t>
  </si>
  <si>
    <t>Number of sections</t>
  </si>
  <si>
    <t>S-squared</t>
  </si>
  <si>
    <t>Local + SRS variance</t>
  </si>
  <si>
    <t>MBF Bioscience - Area Fraction Fractionator CE Generator</t>
  </si>
  <si>
    <t>Want to improve your CE?</t>
  </si>
  <si>
    <t xml:space="preserve">Use </t>
  </si>
  <si>
    <t>This will generate a CE for a single AFF marker:  Use this spreadsheet once for each marker type.</t>
  </si>
  <si>
    <t>For details, hover your mouse over cells with a red triangle:</t>
  </si>
  <si>
    <t>www.stereology.info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</si>
</sst>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i/>
      <sz val="9"/>
      <color theme="1"/>
      <name val="Calibri"/>
      <family val="2"/>
      <scheme val="minor"/>
    </font>
    <font>
      <b/>
      <sz val="9"/>
      <color theme="1"/>
      <name val="Calibri"/>
      <family val="2"/>
      <scheme val="minor"/>
    </font>
    <font>
      <sz val="9"/>
      <color indexed="81"/>
      <name val="Tahoma"/>
      <charset val="1"/>
    </font>
    <font>
      <b/>
      <sz val="11"/>
      <color theme="1"/>
      <name val="Calibri"/>
      <family val="2"/>
      <scheme val="minor"/>
    </font>
    <font>
      <b/>
      <sz val="9"/>
      <color indexed="81"/>
      <name val="Tahoma"/>
      <family val="2"/>
    </font>
    <font>
      <sz val="9"/>
      <color indexed="81"/>
      <name val="Tahoma"/>
      <family val="2"/>
    </font>
    <font>
      <b/>
      <sz val="12"/>
      <color theme="1"/>
      <name val="Calibri"/>
      <family val="2"/>
      <scheme val="minor"/>
    </font>
    <font>
      <sz val="12"/>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5" tint="0.59999389629810485"/>
        <bgColor indexed="65"/>
      </patternFill>
    </fill>
    <fill>
      <patternFill patternType="solid">
        <fgColor rgb="FFFFFF00"/>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10" fillId="0" borderId="0" applyNumberFormat="0" applyFill="0" applyBorder="0" applyAlignment="0" applyProtection="0"/>
  </cellStyleXfs>
  <cellXfs count="16">
    <xf numFmtId="0" fontId="0" fillId="0" borderId="0" xfId="0"/>
    <xf numFmtId="0" fontId="0" fillId="0" borderId="0" xfId="0"/>
    <xf numFmtId="0" fontId="0" fillId="0" borderId="1" xfId="0" applyBorder="1"/>
    <xf numFmtId="0" fontId="1" fillId="2" borderId="1" xfId="1" applyBorder="1"/>
    <xf numFmtId="0" fontId="2" fillId="0" borderId="1" xfId="0" applyFont="1" applyBorder="1"/>
    <xf numFmtId="0" fontId="3" fillId="0" borderId="1" xfId="0" applyFont="1" applyBorder="1"/>
    <xf numFmtId="0" fontId="0" fillId="3" borderId="1" xfId="0" applyFill="1" applyBorder="1"/>
    <xf numFmtId="0" fontId="0" fillId="0" borderId="1" xfId="0" applyNumberFormat="1" applyFill="1" applyBorder="1"/>
    <xf numFmtId="0" fontId="5" fillId="0" borderId="1" xfId="0" applyFont="1" applyBorder="1"/>
    <xf numFmtId="0" fontId="5" fillId="0" borderId="1" xfId="0" quotePrefix="1" applyFont="1" applyBorder="1"/>
    <xf numFmtId="0" fontId="8" fillId="0" borderId="0" xfId="0" applyFont="1"/>
    <xf numFmtId="0" fontId="9" fillId="0" borderId="0" xfId="0" applyFont="1"/>
    <xf numFmtId="0" fontId="0" fillId="4" borderId="1" xfId="0" applyFill="1" applyBorder="1"/>
    <xf numFmtId="0" fontId="0" fillId="0" borderId="0" xfId="0" applyBorder="1"/>
    <xf numFmtId="0" fontId="9" fillId="0" borderId="1" xfId="0" applyFont="1" applyBorder="1" applyAlignment="1">
      <alignment horizontal="left" vertical="top" wrapText="1"/>
    </xf>
    <xf numFmtId="0" fontId="10" fillId="0" borderId="0" xfId="2"/>
  </cellXfs>
  <cellStyles count="3">
    <cellStyle name="40% - Accent2" xfId="1" builtinId="35"/>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167164</xdr:colOff>
      <xdr:row>0</xdr:row>
      <xdr:rowOff>60960</xdr:rowOff>
    </xdr:from>
    <xdr:to>
      <xdr:col>11</xdr:col>
      <xdr:colOff>777240</xdr:colOff>
      <xdr:row>3</xdr:row>
      <xdr:rowOff>66887</xdr:rowOff>
    </xdr:to>
    <xdr:pic>
      <xdr:nvPicPr>
        <xdr:cNvPr id="3" name="Picture 2" descr="mbfLogo2.jpg"/>
        <xdr:cNvPicPr>
          <a:picLocks noChangeAspect="1"/>
        </xdr:cNvPicPr>
      </xdr:nvPicPr>
      <xdr:blipFill>
        <a:blip xmlns:r="http://schemas.openxmlformats.org/officeDocument/2006/relationships" r:embed="rId1" cstate="print"/>
        <a:stretch>
          <a:fillRect/>
        </a:stretch>
      </xdr:blipFill>
      <xdr:spPr>
        <a:xfrm>
          <a:off x="9989344" y="60960"/>
          <a:ext cx="610076" cy="585047"/>
        </a:xfrm>
        <a:prstGeom prst="rect">
          <a:avLst/>
        </a:prstGeom>
      </xdr:spPr>
    </xdr:pic>
    <xdr:clientData/>
  </xdr:twoCellAnchor>
  <xdr:twoCellAnchor>
    <xdr:from>
      <xdr:col>0</xdr:col>
      <xdr:colOff>876300</xdr:colOff>
      <xdr:row>4</xdr:row>
      <xdr:rowOff>419100</xdr:rowOff>
    </xdr:from>
    <xdr:to>
      <xdr:col>0</xdr:col>
      <xdr:colOff>1120140</xdr:colOff>
      <xdr:row>4</xdr:row>
      <xdr:rowOff>701040</xdr:rowOff>
    </xdr:to>
    <xdr:sp macro="" textlink="">
      <xdr:nvSpPr>
        <xdr:cNvPr id="2" name="Down Arrow 1"/>
        <xdr:cNvSpPr/>
      </xdr:nvSpPr>
      <xdr:spPr>
        <a:xfrm>
          <a:off x="876300" y="1196340"/>
          <a:ext cx="243840" cy="28194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1882140</xdr:colOff>
      <xdr:row>4</xdr:row>
      <xdr:rowOff>220978</xdr:rowOff>
    </xdr:from>
    <xdr:to>
      <xdr:col>0</xdr:col>
      <xdr:colOff>2042160</xdr:colOff>
      <xdr:row>4</xdr:row>
      <xdr:rowOff>373379</xdr:rowOff>
    </xdr:to>
    <xdr:sp macro="" textlink="">
      <xdr:nvSpPr>
        <xdr:cNvPr id="4" name="Isosceles Triangle 3"/>
        <xdr:cNvSpPr/>
      </xdr:nvSpPr>
      <xdr:spPr>
        <a:xfrm rot="10800000">
          <a:off x="1882140" y="998218"/>
          <a:ext cx="160020" cy="152401"/>
        </a:xfrm>
        <a:prstGeom prst="triangle">
          <a:avLst>
            <a:gd name="adj" fmla="val 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reology.inf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7"/>
  <sheetViews>
    <sheetView showGridLines="0" tabSelected="1" zoomScaleNormal="100" workbookViewId="0">
      <selection activeCell="C5" sqref="C5"/>
    </sheetView>
  </sheetViews>
  <sheetFormatPr defaultRowHeight="14.4" x14ac:dyDescent="0.3"/>
  <cols>
    <col min="1" max="1" width="31.6640625" customWidth="1"/>
    <col min="3" max="3" width="11" customWidth="1"/>
    <col min="4" max="4" width="11.5546875" customWidth="1"/>
    <col min="5" max="5" width="10.6640625" customWidth="1"/>
    <col min="6" max="6" width="12.5546875" customWidth="1"/>
    <col min="7" max="7" width="12.44140625" customWidth="1"/>
    <col min="8" max="8" width="11.44140625" customWidth="1"/>
    <col min="9" max="9" width="11.88671875" customWidth="1"/>
    <col min="10" max="10" width="13" customWidth="1"/>
    <col min="11" max="11" width="11.88671875" customWidth="1"/>
    <col min="12" max="12" width="13.109375" customWidth="1"/>
    <col min="13" max="13" width="9.109375" customWidth="1"/>
  </cols>
  <sheetData>
    <row r="1" spans="1:44" ht="15.6" x14ac:dyDescent="0.3">
      <c r="A1" s="10" t="s">
        <v>20</v>
      </c>
    </row>
    <row r="2" spans="1:44" s="1" customFormat="1" ht="15.6" x14ac:dyDescent="0.3">
      <c r="A2" s="11" t="s">
        <v>23</v>
      </c>
    </row>
    <row r="3" spans="1:44" x14ac:dyDescent="0.3">
      <c r="A3" s="15" t="s">
        <v>25</v>
      </c>
    </row>
    <row r="4" spans="1:44" s="1" customFormat="1" ht="15.6" x14ac:dyDescent="0.3">
      <c r="A4" s="11"/>
    </row>
    <row r="5" spans="1:44" s="1" customFormat="1" ht="59.4" customHeight="1" x14ac:dyDescent="0.3">
      <c r="A5" s="14" t="s">
        <v>24</v>
      </c>
    </row>
    <row r="6" spans="1:44" x14ac:dyDescent="0.3">
      <c r="A6" s="8" t="s">
        <v>14</v>
      </c>
      <c r="B6" s="2"/>
      <c r="C6" s="2">
        <v>1</v>
      </c>
      <c r="D6" s="2">
        <v>2</v>
      </c>
      <c r="E6" s="2">
        <v>3</v>
      </c>
      <c r="F6" s="2">
        <v>4</v>
      </c>
      <c r="G6" s="2">
        <v>5</v>
      </c>
      <c r="H6" s="2">
        <v>6</v>
      </c>
      <c r="I6" s="2">
        <v>7</v>
      </c>
      <c r="J6" s="2">
        <v>8</v>
      </c>
      <c r="K6" s="2">
        <v>9</v>
      </c>
      <c r="L6" s="2">
        <v>10</v>
      </c>
      <c r="M6" s="2">
        <v>11</v>
      </c>
      <c r="N6" s="2">
        <v>12</v>
      </c>
      <c r="O6" s="2">
        <v>13</v>
      </c>
      <c r="P6" s="2">
        <v>14</v>
      </c>
      <c r="Q6" s="2">
        <v>15</v>
      </c>
      <c r="R6" s="2">
        <v>16</v>
      </c>
      <c r="S6" s="2">
        <v>17</v>
      </c>
      <c r="T6" s="2">
        <v>18</v>
      </c>
      <c r="U6" s="2">
        <v>19</v>
      </c>
      <c r="V6" s="2">
        <v>20</v>
      </c>
      <c r="W6" s="2">
        <v>21</v>
      </c>
      <c r="X6" s="2">
        <v>22</v>
      </c>
      <c r="Y6" s="2">
        <v>23</v>
      </c>
      <c r="Z6" s="2">
        <v>24</v>
      </c>
      <c r="AA6" s="2">
        <v>25</v>
      </c>
      <c r="AB6" s="2">
        <v>26</v>
      </c>
      <c r="AC6" s="2">
        <v>27</v>
      </c>
      <c r="AD6" s="2">
        <v>28</v>
      </c>
      <c r="AE6" s="2">
        <v>29</v>
      </c>
      <c r="AF6" s="2">
        <v>30</v>
      </c>
      <c r="AG6" s="2">
        <v>31</v>
      </c>
      <c r="AH6" s="2">
        <v>32</v>
      </c>
      <c r="AI6" s="2">
        <v>33</v>
      </c>
      <c r="AJ6" s="2">
        <v>34</v>
      </c>
      <c r="AK6" s="2">
        <v>35</v>
      </c>
      <c r="AL6" s="2">
        <v>36</v>
      </c>
      <c r="AM6" s="2">
        <v>37</v>
      </c>
      <c r="AN6" s="2">
        <v>38</v>
      </c>
      <c r="AO6" s="2">
        <v>39</v>
      </c>
      <c r="AP6" s="2">
        <v>40</v>
      </c>
      <c r="AQ6" s="2">
        <v>41</v>
      </c>
      <c r="AR6" s="2">
        <v>42</v>
      </c>
    </row>
    <row r="7" spans="1:44" s="1" customFormat="1" x14ac:dyDescent="0.3">
      <c r="A7" s="8"/>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row>
    <row r="8" spans="1:44" x14ac:dyDescent="0.3">
      <c r="A8" s="8" t="s">
        <v>13</v>
      </c>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row>
    <row r="9" spans="1:44" s="1" customFormat="1" x14ac:dyDescent="0.3">
      <c r="A9" s="8" t="s">
        <v>15</v>
      </c>
      <c r="B9" s="2">
        <f>SUM(8:8)</f>
        <v>0</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s="1" customFormat="1" x14ac:dyDescent="0.3">
      <c r="A10" s="8"/>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row>
    <row r="11" spans="1:44" x14ac:dyDescent="0.3">
      <c r="A11" s="8" t="s">
        <v>0</v>
      </c>
      <c r="B11" s="2"/>
      <c r="C11" s="2">
        <f>POWER(C8, 2)</f>
        <v>0</v>
      </c>
      <c r="D11" s="2">
        <f t="shared" ref="D11:AR11" si="0">POWER(D8, 2)</f>
        <v>0</v>
      </c>
      <c r="E11" s="2">
        <f t="shared" si="0"/>
        <v>0</v>
      </c>
      <c r="F11" s="2">
        <f t="shared" si="0"/>
        <v>0</v>
      </c>
      <c r="G11" s="2">
        <f t="shared" si="0"/>
        <v>0</v>
      </c>
      <c r="H11" s="2">
        <f t="shared" si="0"/>
        <v>0</v>
      </c>
      <c r="I11" s="2">
        <f t="shared" si="0"/>
        <v>0</v>
      </c>
      <c r="J11" s="2">
        <f t="shared" si="0"/>
        <v>0</v>
      </c>
      <c r="K11" s="2">
        <f t="shared" si="0"/>
        <v>0</v>
      </c>
      <c r="L11" s="2">
        <f t="shared" si="0"/>
        <v>0</v>
      </c>
      <c r="M11" s="2">
        <f t="shared" si="0"/>
        <v>0</v>
      </c>
      <c r="N11" s="2">
        <f t="shared" si="0"/>
        <v>0</v>
      </c>
      <c r="O11" s="2">
        <f t="shared" si="0"/>
        <v>0</v>
      </c>
      <c r="P11" s="2">
        <f t="shared" si="0"/>
        <v>0</v>
      </c>
      <c r="Q11" s="2">
        <f t="shared" si="0"/>
        <v>0</v>
      </c>
      <c r="R11" s="2">
        <f t="shared" si="0"/>
        <v>0</v>
      </c>
      <c r="S11" s="2">
        <f t="shared" si="0"/>
        <v>0</v>
      </c>
      <c r="T11" s="2">
        <f t="shared" si="0"/>
        <v>0</v>
      </c>
      <c r="U11" s="2">
        <f t="shared" si="0"/>
        <v>0</v>
      </c>
      <c r="V11" s="2">
        <f t="shared" si="0"/>
        <v>0</v>
      </c>
      <c r="W11" s="2">
        <f t="shared" si="0"/>
        <v>0</v>
      </c>
      <c r="X11" s="2">
        <f t="shared" si="0"/>
        <v>0</v>
      </c>
      <c r="Y11" s="2">
        <f t="shared" si="0"/>
        <v>0</v>
      </c>
      <c r="Z11" s="2">
        <f t="shared" si="0"/>
        <v>0</v>
      </c>
      <c r="AA11" s="2">
        <f t="shared" si="0"/>
        <v>0</v>
      </c>
      <c r="AB11" s="2">
        <f t="shared" si="0"/>
        <v>0</v>
      </c>
      <c r="AC11" s="2">
        <f t="shared" si="0"/>
        <v>0</v>
      </c>
      <c r="AD11" s="2">
        <f t="shared" si="0"/>
        <v>0</v>
      </c>
      <c r="AE11" s="2">
        <f t="shared" si="0"/>
        <v>0</v>
      </c>
      <c r="AF11" s="2">
        <f t="shared" si="0"/>
        <v>0</v>
      </c>
      <c r="AG11" s="2">
        <f t="shared" si="0"/>
        <v>0</v>
      </c>
      <c r="AH11" s="2">
        <f t="shared" si="0"/>
        <v>0</v>
      </c>
      <c r="AI11" s="2">
        <f t="shared" si="0"/>
        <v>0</v>
      </c>
      <c r="AJ11" s="2">
        <f t="shared" si="0"/>
        <v>0</v>
      </c>
      <c r="AK11" s="2">
        <f t="shared" si="0"/>
        <v>0</v>
      </c>
      <c r="AL11" s="2">
        <f t="shared" si="0"/>
        <v>0</v>
      </c>
      <c r="AM11" s="2">
        <f t="shared" si="0"/>
        <v>0</v>
      </c>
      <c r="AN11" s="2">
        <f t="shared" si="0"/>
        <v>0</v>
      </c>
      <c r="AO11" s="2">
        <f t="shared" si="0"/>
        <v>0</v>
      </c>
      <c r="AP11" s="2">
        <f t="shared" si="0"/>
        <v>0</v>
      </c>
      <c r="AQ11" s="2">
        <f t="shared" si="0"/>
        <v>0</v>
      </c>
      <c r="AR11" s="2">
        <f t="shared" si="0"/>
        <v>0</v>
      </c>
    </row>
    <row r="12" spans="1:44" x14ac:dyDescent="0.3">
      <c r="A12" s="8" t="s">
        <v>1</v>
      </c>
      <c r="B12" s="2"/>
      <c r="C12" s="2">
        <f>(C8*D8)</f>
        <v>0</v>
      </c>
      <c r="D12" s="2">
        <f t="shared" ref="D12:J12" si="1">(D8*E8)</f>
        <v>0</v>
      </c>
      <c r="E12" s="2">
        <f t="shared" si="1"/>
        <v>0</v>
      </c>
      <c r="F12" s="2">
        <f t="shared" si="1"/>
        <v>0</v>
      </c>
      <c r="G12" s="2">
        <f t="shared" si="1"/>
        <v>0</v>
      </c>
      <c r="H12" s="2">
        <f t="shared" si="1"/>
        <v>0</v>
      </c>
      <c r="I12" s="2">
        <f t="shared" si="1"/>
        <v>0</v>
      </c>
      <c r="J12" s="2">
        <f t="shared" si="1"/>
        <v>0</v>
      </c>
      <c r="K12" s="2">
        <f>(K8*L8)</f>
        <v>0</v>
      </c>
      <c r="L12" s="2">
        <f t="shared" ref="L12:AQ12" si="2">(L8*M8)</f>
        <v>0</v>
      </c>
      <c r="M12" s="2">
        <f t="shared" si="2"/>
        <v>0</v>
      </c>
      <c r="N12" s="2">
        <f t="shared" si="2"/>
        <v>0</v>
      </c>
      <c r="O12" s="2">
        <f t="shared" si="2"/>
        <v>0</v>
      </c>
      <c r="P12" s="2">
        <f t="shared" si="2"/>
        <v>0</v>
      </c>
      <c r="Q12" s="2">
        <f t="shared" si="2"/>
        <v>0</v>
      </c>
      <c r="R12" s="2">
        <f t="shared" si="2"/>
        <v>0</v>
      </c>
      <c r="S12" s="2">
        <f t="shared" si="2"/>
        <v>0</v>
      </c>
      <c r="T12" s="2">
        <f t="shared" si="2"/>
        <v>0</v>
      </c>
      <c r="U12" s="2">
        <f t="shared" si="2"/>
        <v>0</v>
      </c>
      <c r="V12" s="2">
        <f t="shared" si="2"/>
        <v>0</v>
      </c>
      <c r="W12" s="2">
        <f t="shared" si="2"/>
        <v>0</v>
      </c>
      <c r="X12" s="2">
        <f t="shared" si="2"/>
        <v>0</v>
      </c>
      <c r="Y12" s="2">
        <f t="shared" si="2"/>
        <v>0</v>
      </c>
      <c r="Z12" s="2">
        <f t="shared" si="2"/>
        <v>0</v>
      </c>
      <c r="AA12" s="2">
        <f t="shared" si="2"/>
        <v>0</v>
      </c>
      <c r="AB12" s="2">
        <f t="shared" si="2"/>
        <v>0</v>
      </c>
      <c r="AC12" s="2">
        <f t="shared" si="2"/>
        <v>0</v>
      </c>
      <c r="AD12" s="2">
        <f t="shared" si="2"/>
        <v>0</v>
      </c>
      <c r="AE12" s="2">
        <f t="shared" si="2"/>
        <v>0</v>
      </c>
      <c r="AF12" s="2">
        <f t="shared" si="2"/>
        <v>0</v>
      </c>
      <c r="AG12" s="2">
        <f t="shared" si="2"/>
        <v>0</v>
      </c>
      <c r="AH12" s="2">
        <f t="shared" si="2"/>
        <v>0</v>
      </c>
      <c r="AI12" s="2">
        <f t="shared" si="2"/>
        <v>0</v>
      </c>
      <c r="AJ12" s="2">
        <f t="shared" si="2"/>
        <v>0</v>
      </c>
      <c r="AK12" s="2">
        <f t="shared" si="2"/>
        <v>0</v>
      </c>
      <c r="AL12" s="2">
        <f t="shared" si="2"/>
        <v>0</v>
      </c>
      <c r="AM12" s="2">
        <f t="shared" si="2"/>
        <v>0</v>
      </c>
      <c r="AN12" s="2">
        <f t="shared" si="2"/>
        <v>0</v>
      </c>
      <c r="AO12" s="2">
        <f t="shared" si="2"/>
        <v>0</v>
      </c>
      <c r="AP12" s="2">
        <f t="shared" si="2"/>
        <v>0</v>
      </c>
      <c r="AQ12" s="2">
        <f t="shared" si="2"/>
        <v>0</v>
      </c>
      <c r="AR12" s="2"/>
    </row>
    <row r="13" spans="1:44" x14ac:dyDescent="0.3">
      <c r="A13" s="8" t="s">
        <v>2</v>
      </c>
      <c r="B13" s="2"/>
      <c r="C13" s="2">
        <f>C8*E8</f>
        <v>0</v>
      </c>
      <c r="D13" s="2">
        <f t="shared" ref="D13:J13" si="3">D8*F8</f>
        <v>0</v>
      </c>
      <c r="E13" s="2">
        <f t="shared" si="3"/>
        <v>0</v>
      </c>
      <c r="F13" s="2">
        <f t="shared" si="3"/>
        <v>0</v>
      </c>
      <c r="G13" s="2">
        <f t="shared" si="3"/>
        <v>0</v>
      </c>
      <c r="H13" s="2">
        <f t="shared" si="3"/>
        <v>0</v>
      </c>
      <c r="I13" s="2">
        <f t="shared" si="3"/>
        <v>0</v>
      </c>
      <c r="J13" s="2">
        <f t="shared" si="3"/>
        <v>0</v>
      </c>
      <c r="K13" s="2">
        <f t="shared" ref="K13" si="4">K8*M8</f>
        <v>0</v>
      </c>
      <c r="L13" s="2">
        <f t="shared" ref="L13" si="5">L8*N8</f>
        <v>0</v>
      </c>
      <c r="M13" s="2">
        <f t="shared" ref="M13" si="6">M8*O8</f>
        <v>0</v>
      </c>
      <c r="N13" s="2">
        <f t="shared" ref="N13" si="7">N8*P8</f>
        <v>0</v>
      </c>
      <c r="O13" s="2">
        <f t="shared" ref="O13" si="8">O8*Q8</f>
        <v>0</v>
      </c>
      <c r="P13" s="2">
        <f t="shared" ref="P13" si="9">P8*R8</f>
        <v>0</v>
      </c>
      <c r="Q13" s="2">
        <f t="shared" ref="Q13" si="10">Q8*S8</f>
        <v>0</v>
      </c>
      <c r="R13" s="2">
        <f t="shared" ref="R13" si="11">R8*T8</f>
        <v>0</v>
      </c>
      <c r="S13" s="2">
        <f t="shared" ref="S13" si="12">S8*U8</f>
        <v>0</v>
      </c>
      <c r="T13" s="2">
        <f t="shared" ref="T13" si="13">T8*V8</f>
        <v>0</v>
      </c>
      <c r="U13" s="2">
        <f t="shared" ref="U13" si="14">U8*W8</f>
        <v>0</v>
      </c>
      <c r="V13" s="2">
        <f t="shared" ref="V13" si="15">V8*X8</f>
        <v>0</v>
      </c>
      <c r="W13" s="2">
        <f t="shared" ref="W13" si="16">W8*Y8</f>
        <v>0</v>
      </c>
      <c r="X13" s="2">
        <f t="shared" ref="X13" si="17">X8*Z8</f>
        <v>0</v>
      </c>
      <c r="Y13" s="2">
        <f t="shared" ref="Y13" si="18">Y8*AA8</f>
        <v>0</v>
      </c>
      <c r="Z13" s="2">
        <f t="shared" ref="Z13" si="19">Z8*AB8</f>
        <v>0</v>
      </c>
      <c r="AA13" s="2">
        <f t="shared" ref="AA13" si="20">AA8*AC8</f>
        <v>0</v>
      </c>
      <c r="AB13" s="2">
        <f t="shared" ref="AB13" si="21">AB8*AD8</f>
        <v>0</v>
      </c>
      <c r="AC13" s="2">
        <f t="shared" ref="AC13" si="22">AC8*AE8</f>
        <v>0</v>
      </c>
      <c r="AD13" s="2">
        <f t="shared" ref="AD13" si="23">AD8*AF8</f>
        <v>0</v>
      </c>
      <c r="AE13" s="2">
        <f t="shared" ref="AE13" si="24">AE8*AG8</f>
        <v>0</v>
      </c>
      <c r="AF13" s="2">
        <f t="shared" ref="AF13" si="25">AF8*AH8</f>
        <v>0</v>
      </c>
      <c r="AG13" s="2">
        <f t="shared" ref="AG13" si="26">AG8*AI8</f>
        <v>0</v>
      </c>
      <c r="AH13" s="2">
        <f t="shared" ref="AH13" si="27">AH8*AJ8</f>
        <v>0</v>
      </c>
      <c r="AI13" s="2">
        <f t="shared" ref="AI13" si="28">AI8*AK8</f>
        <v>0</v>
      </c>
      <c r="AJ13" s="2">
        <f t="shared" ref="AJ13" si="29">AJ8*AL8</f>
        <v>0</v>
      </c>
      <c r="AK13" s="2">
        <f t="shared" ref="AK13" si="30">AK8*AM8</f>
        <v>0</v>
      </c>
      <c r="AL13" s="2">
        <f t="shared" ref="AL13" si="31">AL8*AN8</f>
        <v>0</v>
      </c>
      <c r="AM13" s="2">
        <f t="shared" ref="AM13" si="32">AM8*AO8</f>
        <v>0</v>
      </c>
      <c r="AN13" s="2">
        <f t="shared" ref="AN13" si="33">AN8*AP8</f>
        <v>0</v>
      </c>
      <c r="AO13" s="2">
        <f t="shared" ref="AO13" si="34">AO8*AQ8</f>
        <v>0</v>
      </c>
      <c r="AP13" s="2">
        <f t="shared" ref="AP13" si="35">AP8*AR8</f>
        <v>0</v>
      </c>
      <c r="AQ13" s="2"/>
      <c r="AR13" s="2"/>
    </row>
    <row r="14" spans="1:44" x14ac:dyDescent="0.3">
      <c r="A14" s="8"/>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row>
    <row r="15" spans="1:44" x14ac:dyDescent="0.3">
      <c r="A15" s="8" t="s">
        <v>3</v>
      </c>
      <c r="B15" s="2">
        <f>SUM(11:11)</f>
        <v>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row>
    <row r="16" spans="1:44" x14ac:dyDescent="0.3">
      <c r="A16" s="8" t="s">
        <v>4</v>
      </c>
      <c r="B16" s="2">
        <f>SUM(12:12)</f>
        <v>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row>
    <row r="17" spans="1:46" x14ac:dyDescent="0.3">
      <c r="A17" s="8" t="s">
        <v>5</v>
      </c>
      <c r="B17" s="2">
        <f>SUM(13:13)</f>
        <v>0</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row>
    <row r="18" spans="1:46" x14ac:dyDescent="0.3">
      <c r="A18" s="8"/>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row>
    <row r="19" spans="1:46" x14ac:dyDescent="0.3">
      <c r="A19" s="8" t="s">
        <v>16</v>
      </c>
      <c r="B19" s="12">
        <v>4</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row>
    <row r="20" spans="1:46" s="1" customFormat="1" x14ac:dyDescent="0.3">
      <c r="A20" s="8" t="s">
        <v>17</v>
      </c>
      <c r="B20" s="2">
        <f>COUNT(8:8)</f>
        <v>0</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row>
    <row r="21" spans="1:46" x14ac:dyDescent="0.3">
      <c r="A21" s="8" t="s">
        <v>18</v>
      </c>
      <c r="B21" s="2">
        <f>0.0724*B19*(SQRT(B20*B9))</f>
        <v>0</v>
      </c>
      <c r="C21" s="2"/>
      <c r="D21" s="4"/>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row>
    <row r="22" spans="1:46" s="1" customFormat="1" x14ac:dyDescent="0.3">
      <c r="A22" s="8" t="s">
        <v>9</v>
      </c>
      <c r="B22" s="2">
        <f>((3*(B15-B21)-4*B16+B17)/B23)</f>
        <v>0</v>
      </c>
      <c r="C22" s="2"/>
      <c r="D22" s="2"/>
      <c r="E22" s="4"/>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row>
    <row r="23" spans="1:46" x14ac:dyDescent="0.3">
      <c r="A23" s="5" t="s">
        <v>12</v>
      </c>
      <c r="B23" s="12">
        <v>240</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row>
    <row r="24" spans="1:46" x14ac:dyDescent="0.3">
      <c r="A24" s="8" t="s">
        <v>10</v>
      </c>
      <c r="B24" s="6" t="e">
        <f>(SQRT(B22+B21))/B9</f>
        <v>#DIV/0!</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46" s="1" customFormat="1" x14ac:dyDescent="0.3">
      <c r="A25" s="8"/>
      <c r="B25" s="7"/>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row>
    <row r="26" spans="1:46" x14ac:dyDescent="0.3">
      <c r="A26" s="8" t="s">
        <v>21</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1:46" x14ac:dyDescent="0.3">
      <c r="A27" s="8" t="s">
        <v>6</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46" x14ac:dyDescent="0.3">
      <c r="A28" s="8" t="s">
        <v>7</v>
      </c>
      <c r="B28" s="2" t="e">
        <f>B21/POWER(B9, 2)</f>
        <v>#DIV/0!</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1:46" x14ac:dyDescent="0.3">
      <c r="A29" s="8" t="s">
        <v>8</v>
      </c>
      <c r="B29" s="2" t="e">
        <f>B22/POWER(B9, 2)</f>
        <v>#DIV/0!</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spans="1:46" x14ac:dyDescent="0.3">
      <c r="A30" s="8"/>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1:46" x14ac:dyDescent="0.3">
      <c r="A31" s="8" t="s">
        <v>19</v>
      </c>
      <c r="B31" s="2" t="e">
        <f>B28+B29</f>
        <v>#DIV/0!</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1:46" x14ac:dyDescent="0.3">
      <c r="A32" s="9" t="s">
        <v>11</v>
      </c>
      <c r="B32" s="2" t="e">
        <f>POWER(B24, 2)</f>
        <v>#DIV/0!</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13"/>
      <c r="AT32" s="13"/>
    </row>
    <row r="37" spans="6:6" x14ac:dyDescent="0.3">
      <c r="F37" t="s">
        <v>22</v>
      </c>
    </row>
  </sheetData>
  <hyperlinks>
    <hyperlink ref="A3" r:id="rId1"/>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Gunderson AFF CE</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Sandrine Dincki</cp:lastModifiedBy>
  <dcterms:created xsi:type="dcterms:W3CDTF">2013-07-23T19:04:59Z</dcterms:created>
  <dcterms:modified xsi:type="dcterms:W3CDTF">2013-12-26T15:29:23Z</dcterms:modified>
</cp:coreProperties>
</file>